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45" activeTab="0"/>
  </bookViews>
  <sheets>
    <sheet name="Sayfa1" sheetId="1" r:id="rId1"/>
  </sheets>
  <definedNames>
    <definedName name="BaslaSatir">'Sayfa1'!$A$17</definedName>
    <definedName name="ButceYil">'Sayfa1'!$B$6</definedName>
    <definedName name="FormatSatir">'Sayfa1'!$A$4</definedName>
    <definedName name="KurAd">'Sayfa1'!$B$8</definedName>
    <definedName name="KurKod">'Sayfa1'!$B$7</definedName>
    <definedName name="ToplamFormatSatir">'Sayfa1'!$A$2</definedName>
    <definedName name="ToplamSatir">'Sayfa1'!$A$16</definedName>
  </definedNames>
  <calcPr fullCalcOnLoad="1"/>
</workbook>
</file>

<file path=xl/sharedStrings.xml><?xml version="1.0" encoding="utf-8"?>
<sst xmlns="http://schemas.openxmlformats.org/spreadsheetml/2006/main" count="222" uniqueCount="37">
  <si>
    <t/>
  </si>
  <si>
    <t>Bütçe Yıl:</t>
  </si>
  <si>
    <t>Kurum Kod: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</si>
  <si>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</si>
  <si>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</si>
  <si>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</si>
  <si>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</si>
  <si>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</si>
  <si>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</si>
  <si>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</si>
  <si>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ARTIŞ ORANI *           (%)</t>
  </si>
  <si>
    <t>OCAK-HAZİRAN                               GERÇEK. ORANI ** (%)</t>
  </si>
  <si>
    <t>Yıl:</t>
  </si>
  <si>
    <t>Kurum Ad:</t>
  </si>
  <si>
    <t>EKONOMİK</t>
  </si>
  <si>
    <t>ŞUBAT</t>
  </si>
  <si>
    <t>MART</t>
  </si>
  <si>
    <t>NİSAN</t>
  </si>
  <si>
    <t>MAYIS</t>
  </si>
  <si>
    <t>HAZİRAN</t>
  </si>
  <si>
    <t>BÜTÇE GELİRLERİNİN GELİŞİMİ</t>
  </si>
  <si>
    <t>BÜTÇE GELİRLERİ TOPLAMI</t>
  </si>
  <si>
    <t>0431</t>
  </si>
  <si>
    <t>GEBZE TEKNİK ÜNİVERSİTESİ</t>
  </si>
  <si>
    <t>03 - Teşebbüs ve Mülkiyet Gelirleri</t>
  </si>
  <si>
    <t>03.1 - Mal ve Hizmet Satış Gelirleri</t>
  </si>
  <si>
    <t>03.6 - Kira Gelirleri</t>
  </si>
  <si>
    <t>03.9 - Diğer Teşebbüs ve Mülkiyet Gelirleri</t>
  </si>
  <si>
    <t>04 - Alınan Bağış ve Yardımlar ile Özel Gelirler</t>
  </si>
  <si>
    <t>04.2 - Merkezi Yönetim Bütçesine Dahil İdarelerden Alınan Bağış ve Yardımlar</t>
  </si>
  <si>
    <t>04.4 - Kurumlardan ve Kişilerden Alınan Bağış ve Yardımlar</t>
  </si>
  <si>
    <t>04.5 - Proje Yardımları</t>
  </si>
  <si>
    <t>05 - Diğer Gelirler</t>
  </si>
  <si>
    <t>05.1 - Faiz Gelirleri</t>
  </si>
  <si>
    <t>05.2 - Kişi ve Kurumlardan Alınan Paylar</t>
  </si>
  <si>
    <t>05.3 - Para Cezaları</t>
  </si>
  <si>
    <t>05.9 - Diğer Çeşitli Gelirler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</si>
</sst>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4">
    <font>
      <sz val="10"/>
      <name val="Arial Tu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Tahoma"/>
      <family val="2"/>
    </font>
    <font>
      <b/>
      <sz val="13"/>
      <color indexed="8"/>
      <name val="Tahoma"/>
      <family val="2"/>
    </font>
    <font>
      <sz val="13"/>
      <name val="Tahoma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25"/>
      <name val="Arial Tur"/>
      <family val="0"/>
    </font>
    <font>
      <u val="single"/>
      <sz val="10"/>
      <color indexed="30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10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" fillId="0" borderId="0">
      <alignment/>
      <protection/>
    </xf>
  </cellStyleXfs>
  <cellXfs count="37">
    <xf numFmtId="0" fontId="0" fillId="0" borderId="0" xfId="0" applyAlignment="1">
      <alignment/>
    </xf>
    <xf numFmtId="0" fontId="4" fillId="0" borderId="0" xfId="62" applyFont="1" applyAlignment="1">
      <alignment horizontal="center" vertical="center"/>
      <protection/>
    </xf>
    <xf numFmtId="3" fontId="5" fillId="0" borderId="0" xfId="62" applyNumberFormat="1" applyFont="1" applyAlignment="1">
      <alignment horizontal="center" vertical="center"/>
      <protection/>
    </xf>
    <xf numFmtId="0" fontId="6" fillId="0" borderId="0" xfId="62" applyFont="1" applyAlignment="1">
      <alignment vertical="center"/>
      <protection/>
    </xf>
    <xf numFmtId="0" fontId="6" fillId="0" borderId="0" xfId="0" applyFont="1" applyAlignment="1">
      <alignment vertical="center"/>
    </xf>
    <xf numFmtId="0" fontId="5" fillId="0" borderId="0" xfId="62" applyFont="1" applyAlignment="1">
      <alignment horizontal="center" vertical="center"/>
      <protection/>
    </xf>
    <xf numFmtId="3" fontId="6" fillId="0" borderId="0" xfId="62" applyNumberFormat="1" applyFont="1" applyAlignment="1">
      <alignment vertical="center"/>
      <protection/>
    </xf>
    <xf numFmtId="0" fontId="5" fillId="0" borderId="0" xfId="62" applyFont="1" applyAlignment="1">
      <alignment vertical="center"/>
      <protection/>
    </xf>
    <xf numFmtId="3" fontId="5" fillId="0" borderId="0" xfId="62" applyNumberFormat="1" applyFont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4" fontId="7" fillId="0" borderId="11" xfId="0" applyNumberFormat="1" applyFont="1" applyBorder="1" applyAlignment="1" applyProtection="1">
      <alignment horizontal="right" vertical="center" wrapText="1"/>
      <protection/>
    </xf>
    <xf numFmtId="4" fontId="7" fillId="0" borderId="12" xfId="0" applyNumberFormat="1" applyFont="1" applyBorder="1" applyAlignment="1" applyProtection="1">
      <alignment horizontal="right" vertical="center" wrapText="1"/>
      <protection/>
    </xf>
    <xf numFmtId="3" fontId="6" fillId="0" borderId="10" xfId="0" applyNumberFormat="1" applyFont="1" applyBorder="1" applyAlignment="1">
      <alignment horizontal="right"/>
    </xf>
    <xf numFmtId="4" fontId="6" fillId="0" borderId="11" xfId="0" applyNumberFormat="1" applyFont="1" applyBorder="1" applyAlignment="1" applyProtection="1">
      <alignment horizontal="right" vertical="center" wrapText="1"/>
      <protection/>
    </xf>
    <xf numFmtId="4" fontId="6" fillId="0" borderId="12" xfId="0" applyNumberFormat="1" applyFont="1" applyBorder="1" applyAlignment="1" applyProtection="1">
      <alignment horizontal="right" vertical="center" wrapText="1"/>
      <protection/>
    </xf>
    <xf numFmtId="1" fontId="6" fillId="0" borderId="0" xfId="62" applyNumberFormat="1" applyFont="1" applyAlignment="1">
      <alignment vertical="center"/>
      <protection/>
    </xf>
    <xf numFmtId="49" fontId="6" fillId="0" borderId="10" xfId="0" applyNumberFormat="1" applyFont="1" applyBorder="1" applyAlignment="1">
      <alignment wrapText="1"/>
    </xf>
    <xf numFmtId="0" fontId="14" fillId="0" borderId="0" xfId="62" applyFont="1" applyAlignment="1">
      <alignment horizontal="left" vertical="center"/>
      <protection/>
    </xf>
    <xf numFmtId="1" fontId="15" fillId="0" borderId="0" xfId="0" applyNumberFormat="1" applyFont="1" applyAlignment="1">
      <alignment horizontal="left" vertical="center"/>
    </xf>
    <xf numFmtId="3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13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 horizontal="right"/>
    </xf>
    <xf numFmtId="4" fontId="13" fillId="0" borderId="11" xfId="0" applyNumberFormat="1" applyFont="1" applyBorder="1" applyAlignment="1" applyProtection="1">
      <alignment horizontal="right" vertical="center" wrapText="1"/>
      <protection/>
    </xf>
    <xf numFmtId="4" fontId="13" fillId="0" borderId="12" xfId="0" applyNumberFormat="1" applyFont="1" applyBorder="1" applyAlignment="1" applyProtection="1">
      <alignment horizontal="right" vertical="center" wrapText="1"/>
      <protection/>
    </xf>
    <xf numFmtId="49" fontId="15" fillId="0" borderId="10" xfId="0" applyNumberFormat="1" applyFont="1" applyBorder="1" applyAlignment="1">
      <alignment wrapText="1"/>
    </xf>
    <xf numFmtId="3" fontId="15" fillId="0" borderId="10" xfId="0" applyNumberFormat="1" applyFont="1" applyBorder="1" applyAlignment="1">
      <alignment horizontal="right"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4" fontId="15" fillId="0" borderId="12" xfId="0" applyNumberFormat="1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15" fillId="0" borderId="15" xfId="0" applyNumberFormat="1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9"/>
  <sheetViews>
    <sheetView tabSelected="1" zoomScale="70" zoomScaleNormal="70" zoomScalePageLayoutView="0" workbookViewId="0" topLeftCell="L11">
      <selection activeCell="A25" sqref="A25"/>
    </sheetView>
  </sheetViews>
  <sheetFormatPr defaultColWidth="9.00390625" defaultRowHeight="13.5" customHeight="1"/>
  <cols>
    <col min="1" max="1" width="59.625" style="4" bestFit="1" customWidth="1"/>
    <col min="2" max="3" width="19.75390625" style="9" customWidth="1"/>
    <col min="4" max="5" width="22.75390625" style="9" customWidth="1"/>
    <col min="6" max="7" width="21.25390625" style="9" hidden="1" customWidth="1"/>
    <col min="8" max="9" width="22.75390625" style="9" customWidth="1"/>
    <col min="10" max="10" width="21.25390625" style="9" hidden="1" customWidth="1"/>
    <col min="11" max="11" width="10.75390625" style="9" hidden="1" customWidth="1"/>
    <col min="12" max="13" width="22.75390625" style="9" customWidth="1"/>
    <col min="14" max="14" width="21.25390625" style="9" hidden="1" customWidth="1"/>
    <col min="15" max="15" width="11.375" style="9" hidden="1" customWidth="1"/>
    <col min="16" max="17" width="22.75390625" style="9" customWidth="1"/>
    <col min="18" max="18" width="21.25390625" style="9" hidden="1" customWidth="1"/>
    <col min="19" max="19" width="11.625" style="9" hidden="1" customWidth="1"/>
    <col min="20" max="21" width="22.75390625" style="9" customWidth="1"/>
    <col min="22" max="23" width="14.25390625" style="4" hidden="1" customWidth="1"/>
    <col min="24" max="27" width="22.75390625" style="4" customWidth="1"/>
    <col min="28" max="28" width="9.125" style="4" bestFit="1" customWidth="1"/>
    <col min="29" max="29" width="10.125" style="4" bestFit="1" customWidth="1"/>
    <col min="30" max="30" width="10.25390625" style="4" customWidth="1"/>
    <col min="31" max="31" width="21.75390625" style="4" customWidth="1"/>
    <col min="32" max="32" width="9.125" style="4" bestFit="1" customWidth="1"/>
    <col min="33" max="16384" width="9.125" style="4" customWidth="1"/>
  </cols>
  <sheetData>
    <row r="1" spans="1:24" ht="12.75" customHeight="1" hidden="1" thickBot="1">
      <c r="A1" s="1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2" t="s">
        <v>0</v>
      </c>
      <c r="R1" s="2" t="s">
        <v>0</v>
      </c>
      <c r="S1" s="2" t="s">
        <v>0</v>
      </c>
      <c r="T1" s="2" t="s">
        <v>0</v>
      </c>
      <c r="U1" s="2" t="s">
        <v>0</v>
      </c>
      <c r="V1" s="3" t="s">
        <v>0</v>
      </c>
      <c r="X1" s="3" t="s">
        <v>0</v>
      </c>
    </row>
    <row r="2" spans="1:31" ht="15" hidden="1" thickBot="1">
      <c r="A2" s="10" t="s">
        <v>21</v>
      </c>
      <c r="B2" s="11"/>
      <c r="C2" s="11"/>
      <c r="D2" s="11"/>
      <c r="E2" s="11"/>
      <c r="F2" s="11"/>
      <c r="G2" s="11"/>
      <c r="H2" s="11">
        <f>IF(F2=0,0,F2-D2)</f>
        <v>0</v>
      </c>
      <c r="I2" s="11">
        <f>IF(G2=0,0,G2-E2)</f>
        <v>0</v>
      </c>
      <c r="J2" s="11"/>
      <c r="K2" s="11"/>
      <c r="L2" s="11">
        <f>IF(J2=0,0,J2-F2)</f>
        <v>0</v>
      </c>
      <c r="M2" s="11">
        <f>IF(K2=0,0,K2-G2)</f>
        <v>0</v>
      </c>
      <c r="N2" s="11"/>
      <c r="O2" s="11"/>
      <c r="P2" s="11">
        <f>IF(N2=0,0,N2-J2)</f>
        <v>0</v>
      </c>
      <c r="Q2" s="11">
        <f>IF(O2=0,0,O2-K2)</f>
        <v>0</v>
      </c>
      <c r="R2" s="11"/>
      <c r="S2" s="11"/>
      <c r="T2" s="11">
        <f>IF(R2=0,0,R2-N2)</f>
        <v>0</v>
      </c>
      <c r="U2" s="11">
        <f>IF(S2=0,0,S2-O2)</f>
        <v>0</v>
      </c>
      <c r="V2" s="11"/>
      <c r="W2" s="11"/>
      <c r="X2" s="11">
        <f>IF(V2=0,0,V2-R2)</f>
        <v>0</v>
      </c>
      <c r="Y2" s="11">
        <f>IF(W2=0,0,W2-S2)</f>
        <v>0</v>
      </c>
      <c r="Z2" s="11">
        <f>D2+H2+L2+P2+T2+X2</f>
        <v>0</v>
      </c>
      <c r="AA2" s="11">
        <f>E2+I2+M2+Q2+U2+Y2</f>
        <v>0</v>
      </c>
      <c r="AB2" s="12">
        <f>IF(AA2=0,0,IF(Z2=0,0,(AA2-Z2)/Z2*100))</f>
        <v>0</v>
      </c>
      <c r="AC2" s="13">
        <f>IF(Z2=0,0,IF(B2=0,0,Z2/B2*100))</f>
        <v>0</v>
      </c>
      <c r="AD2" s="13">
        <f>IF(AA2=0,0,IF(C2=0,0,AA2/C2*100))</f>
        <v>0</v>
      </c>
      <c r="AE2" s="11">
        <v>-1</v>
      </c>
    </row>
    <row r="3" spans="1:24" ht="12.75" customHeight="1" hidden="1" thickBot="1">
      <c r="A3" s="1" t="s">
        <v>0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2" t="s">
        <v>0</v>
      </c>
      <c r="L3" s="2" t="s">
        <v>0</v>
      </c>
      <c r="M3" s="2" t="s">
        <v>0</v>
      </c>
      <c r="N3" s="2" t="s">
        <v>0</v>
      </c>
      <c r="O3" s="2" t="s">
        <v>0</v>
      </c>
      <c r="P3" s="2" t="s">
        <v>0</v>
      </c>
      <c r="Q3" s="2" t="s">
        <v>0</v>
      </c>
      <c r="R3" s="2" t="s">
        <v>0</v>
      </c>
      <c r="S3" s="2" t="s">
        <v>0</v>
      </c>
      <c r="T3" s="2" t="s">
        <v>0</v>
      </c>
      <c r="U3" s="2" t="s">
        <v>0</v>
      </c>
      <c r="V3" s="3" t="s">
        <v>0</v>
      </c>
      <c r="X3" s="3" t="s">
        <v>0</v>
      </c>
    </row>
    <row r="4" spans="1:31" ht="15" hidden="1" thickBot="1">
      <c r="A4" s="18"/>
      <c r="B4" s="14"/>
      <c r="C4" s="14"/>
      <c r="D4" s="14"/>
      <c r="E4" s="14"/>
      <c r="F4" s="14"/>
      <c r="G4" s="14"/>
      <c r="H4" s="14">
        <f>IF(F4=0,0,F4-D4)</f>
        <v>0</v>
      </c>
      <c r="I4" s="14">
        <f>IF(G4=0,0,G4-E4)</f>
        <v>0</v>
      </c>
      <c r="J4" s="14"/>
      <c r="K4" s="14"/>
      <c r="L4" s="14">
        <f>IF(J4=0,0,J4-F4)</f>
        <v>0</v>
      </c>
      <c r="M4" s="14">
        <f>IF(K4=0,0,K4-G4)</f>
        <v>0</v>
      </c>
      <c r="N4" s="14"/>
      <c r="O4" s="14"/>
      <c r="P4" s="14">
        <f>IF(N4=0,0,N4-J4)</f>
        <v>0</v>
      </c>
      <c r="Q4" s="14">
        <f>IF(O4=0,0,O4-K4)</f>
        <v>0</v>
      </c>
      <c r="R4" s="14"/>
      <c r="S4" s="14"/>
      <c r="T4" s="14">
        <f>IF(R4=0,0,R4-N4)</f>
        <v>0</v>
      </c>
      <c r="U4" s="14">
        <f>IF(S4=0,0,S4-O4)</f>
        <v>0</v>
      </c>
      <c r="V4" s="14"/>
      <c r="W4" s="14"/>
      <c r="X4" s="14">
        <f>IF(V4=0,0,V4-R4)</f>
        <v>0</v>
      </c>
      <c r="Y4" s="14">
        <f>IF(W4=0,0,W4-S4)</f>
        <v>0</v>
      </c>
      <c r="Z4" s="14">
        <f>D4+H4+L4+P4+T4+X4</f>
        <v>0</v>
      </c>
      <c r="AA4" s="14">
        <f>E4+I4+M4+Q4+U4+Y4</f>
        <v>0</v>
      </c>
      <c r="AB4" s="15">
        <f>IF(AA4=0,0,IF(Z4=0,0,(AA4-Z4)/Z4*100))</f>
        <v>0</v>
      </c>
      <c r="AC4" s="16">
        <f>IF(Z4=0,0,IF(B4=0,0,Z4/B4*100))</f>
        <v>0</v>
      </c>
      <c r="AD4" s="16">
        <f>IF(AA4=0,0,IF(C4=0,0,AA4/C4*100))</f>
        <v>0</v>
      </c>
      <c r="AE4" s="14">
        <v>-1</v>
      </c>
    </row>
    <row r="5" spans="1:24" ht="12.75" customHeight="1" hidden="1">
      <c r="A5" s="5" t="s">
        <v>0</v>
      </c>
      <c r="B5" s="6" t="s">
        <v>0</v>
      </c>
      <c r="C5" s="6" t="s">
        <v>0</v>
      </c>
      <c r="D5" s="6" t="s">
        <v>0</v>
      </c>
      <c r="E5" s="6" t="s">
        <v>0</v>
      </c>
      <c r="F5" s="6" t="s">
        <v>0</v>
      </c>
      <c r="G5" s="6" t="s">
        <v>0</v>
      </c>
      <c r="H5" s="6" t="s">
        <v>0</v>
      </c>
      <c r="I5" s="6" t="s">
        <v>0</v>
      </c>
      <c r="J5" s="6" t="s">
        <v>0</v>
      </c>
      <c r="K5" s="6" t="s">
        <v>0</v>
      </c>
      <c r="L5" s="6" t="s">
        <v>0</v>
      </c>
      <c r="M5" s="6" t="s">
        <v>0</v>
      </c>
      <c r="N5" s="6" t="s">
        <v>0</v>
      </c>
      <c r="O5" s="6" t="s">
        <v>0</v>
      </c>
      <c r="P5" s="6" t="s">
        <v>0</v>
      </c>
      <c r="Q5" s="6" t="s">
        <v>0</v>
      </c>
      <c r="R5" s="6" t="s">
        <v>0</v>
      </c>
      <c r="S5" s="6" t="s">
        <v>0</v>
      </c>
      <c r="T5" s="6" t="s">
        <v>0</v>
      </c>
      <c r="U5" s="6" t="s">
        <v>0</v>
      </c>
      <c r="V5" s="3" t="s">
        <v>0</v>
      </c>
      <c r="X5" s="3" t="s">
        <v>0</v>
      </c>
    </row>
    <row r="6" spans="1:24" ht="15.75" customHeight="1" hidden="1">
      <c r="A6" s="3" t="s">
        <v>12</v>
      </c>
      <c r="B6" s="17">
        <v>2023</v>
      </c>
      <c r="C6" s="6" t="s">
        <v>0</v>
      </c>
      <c r="D6" s="6" t="s">
        <v>0</v>
      </c>
      <c r="E6" s="6" t="s">
        <v>0</v>
      </c>
      <c r="F6" s="6" t="s">
        <v>0</v>
      </c>
      <c r="G6" s="6" t="s">
        <v>0</v>
      </c>
      <c r="H6" s="6" t="s">
        <v>0</v>
      </c>
      <c r="I6" s="6" t="s">
        <v>0</v>
      </c>
      <c r="J6" s="6" t="s">
        <v>0</v>
      </c>
      <c r="K6" s="6" t="s">
        <v>0</v>
      </c>
      <c r="L6" s="6" t="s">
        <v>0</v>
      </c>
      <c r="M6" s="6" t="s">
        <v>0</v>
      </c>
      <c r="N6" s="6" t="s">
        <v>0</v>
      </c>
      <c r="O6" s="6" t="s">
        <v>0</v>
      </c>
      <c r="P6" s="6" t="s">
        <v>0</v>
      </c>
      <c r="Q6" s="6" t="s">
        <v>0</v>
      </c>
      <c r="R6" s="6" t="s">
        <v>0</v>
      </c>
      <c r="S6" s="6" t="s">
        <v>0</v>
      </c>
      <c r="T6" s="6" t="s">
        <v>0</v>
      </c>
      <c r="U6" s="6" t="s">
        <v>0</v>
      </c>
      <c r="V6" s="3" t="s">
        <v>0</v>
      </c>
      <c r="X6" s="3" t="s">
        <v>0</v>
      </c>
    </row>
    <row r="7" spans="1:24" ht="14.25" hidden="1">
      <c r="A7" s="7" t="s">
        <v>2</v>
      </c>
      <c r="B7" s="8" t="s">
        <v>22</v>
      </c>
      <c r="C7" s="8" t="s">
        <v>0</v>
      </c>
      <c r="D7" s="8" t="s">
        <v>0</v>
      </c>
      <c r="E7" s="8" t="s">
        <v>0</v>
      </c>
      <c r="F7" s="8" t="s">
        <v>0</v>
      </c>
      <c r="G7" s="8" t="s">
        <v>0</v>
      </c>
      <c r="H7" s="8" t="s">
        <v>0</v>
      </c>
      <c r="I7" s="8" t="s">
        <v>0</v>
      </c>
      <c r="J7" s="8" t="s">
        <v>0</v>
      </c>
      <c r="K7" s="8" t="s">
        <v>0</v>
      </c>
      <c r="L7" s="8" t="s">
        <v>0</v>
      </c>
      <c r="M7" s="8" t="s">
        <v>0</v>
      </c>
      <c r="N7" s="8" t="s">
        <v>0</v>
      </c>
      <c r="O7" s="8" t="s">
        <v>0</v>
      </c>
      <c r="P7" s="8" t="s">
        <v>0</v>
      </c>
      <c r="Q7" s="8" t="s">
        <v>0</v>
      </c>
      <c r="R7" s="8" t="s">
        <v>0</v>
      </c>
      <c r="S7" s="8" t="s">
        <v>0</v>
      </c>
      <c r="T7" s="8" t="s">
        <v>0</v>
      </c>
      <c r="U7" s="8" t="s">
        <v>0</v>
      </c>
      <c r="V7" s="8" t="s">
        <v>0</v>
      </c>
      <c r="X7" s="8" t="s">
        <v>0</v>
      </c>
    </row>
    <row r="8" spans="1:2" ht="14.25" hidden="1">
      <c r="A8" s="4" t="s">
        <v>13</v>
      </c>
      <c r="B8" s="9" t="s">
        <v>23</v>
      </c>
    </row>
    <row r="9" ht="14.25" hidden="1"/>
    <row r="10" ht="13.5" customHeight="1" hidden="1"/>
    <row r="11" spans="1:31" ht="22.5" customHeight="1">
      <c r="A11" s="35" t="s">
        <v>20</v>
      </c>
      <c r="B11" s="35" t="s">
        <v>0</v>
      </c>
      <c r="C11" s="35" t="s">
        <v>0</v>
      </c>
      <c r="D11" s="35" t="s">
        <v>0</v>
      </c>
      <c r="E11" s="35" t="s">
        <v>0</v>
      </c>
      <c r="F11" s="35" t="s">
        <v>0</v>
      </c>
      <c r="G11" s="35" t="s">
        <v>0</v>
      </c>
      <c r="H11" s="35" t="s">
        <v>0</v>
      </c>
      <c r="I11" s="35" t="s">
        <v>0</v>
      </c>
      <c r="J11" s="35" t="s">
        <v>0</v>
      </c>
      <c r="K11" s="35" t="s">
        <v>0</v>
      </c>
      <c r="L11" s="35" t="s">
        <v>0</v>
      </c>
      <c r="M11" s="35" t="s">
        <v>0</v>
      </c>
      <c r="N11" s="35" t="s">
        <v>0</v>
      </c>
      <c r="O11" s="35" t="s">
        <v>0</v>
      </c>
      <c r="P11" s="35" t="s">
        <v>0</v>
      </c>
      <c r="Q11" s="35" t="s">
        <v>0</v>
      </c>
      <c r="R11" s="35" t="s">
        <v>0</v>
      </c>
      <c r="S11" s="35" t="s">
        <v>0</v>
      </c>
      <c r="T11" s="35" t="s">
        <v>0</v>
      </c>
      <c r="U11" s="35" t="s">
        <v>0</v>
      </c>
      <c r="V11" s="35" t="s">
        <v>0</v>
      </c>
      <c r="W11" s="35" t="s">
        <v>0</v>
      </c>
      <c r="X11" s="35" t="s">
        <v>0</v>
      </c>
      <c r="Y11" s="35" t="s">
        <v>0</v>
      </c>
      <c r="Z11" s="35" t="s">
        <v>0</v>
      </c>
      <c r="AA11" s="35" t="s">
        <v>0</v>
      </c>
      <c r="AB11" s="35" t="s">
        <v>0</v>
      </c>
      <c r="AC11" s="35" t="s">
        <v>0</v>
      </c>
      <c r="AD11" s="35" t="s">
        <v>0</v>
      </c>
      <c r="AE11" s="35" t="s">
        <v>0</v>
      </c>
    </row>
    <row r="12" spans="1:31" ht="16.5" customHeight="1">
      <c r="A12" s="19" t="s">
        <v>1</v>
      </c>
      <c r="B12" s="20">
        <f>ButceYil</f>
        <v>2023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 t="s">
        <v>0</v>
      </c>
      <c r="W12" s="21" t="s">
        <v>0</v>
      </c>
      <c r="X12" s="21" t="s">
        <v>0</v>
      </c>
      <c r="Y12" s="21" t="s">
        <v>0</v>
      </c>
      <c r="Z12" s="21" t="s">
        <v>0</v>
      </c>
      <c r="AA12" s="21" t="s">
        <v>0</v>
      </c>
      <c r="AB12" s="22"/>
      <c r="AC12" s="22"/>
      <c r="AD12" s="22"/>
      <c r="AE12" s="22"/>
    </row>
    <row r="13" spans="1:31" ht="17.25" customHeight="1" thickBot="1">
      <c r="A13" s="23" t="s">
        <v>13</v>
      </c>
      <c r="B13" s="36" t="str">
        <f>KurAd</f>
        <v>GEBZE TEKNİK ÜNİVERSİTESİ</v>
      </c>
      <c r="C13" s="36" t="s">
        <v>0</v>
      </c>
      <c r="D13" s="36" t="s">
        <v>0</v>
      </c>
      <c r="E13" s="36" t="s">
        <v>0</v>
      </c>
      <c r="F13" s="36" t="s">
        <v>0</v>
      </c>
      <c r="G13" s="36" t="s">
        <v>0</v>
      </c>
      <c r="H13" s="36" t="s">
        <v>0</v>
      </c>
      <c r="I13" s="36" t="s">
        <v>0</v>
      </c>
      <c r="J13" s="36" t="s">
        <v>0</v>
      </c>
      <c r="K13" s="36" t="s">
        <v>0</v>
      </c>
      <c r="L13" s="36" t="s">
        <v>0</v>
      </c>
      <c r="M13" s="36" t="s">
        <v>0</v>
      </c>
      <c r="N13" s="36" t="s">
        <v>0</v>
      </c>
      <c r="O13" s="36" t="s">
        <v>0</v>
      </c>
      <c r="P13" s="36" t="s">
        <v>0</v>
      </c>
      <c r="Q13" s="36" t="s">
        <v>0</v>
      </c>
      <c r="R13" s="21"/>
      <c r="S13" s="21"/>
      <c r="T13" s="21"/>
      <c r="U13" s="21"/>
      <c r="V13" s="21" t="s">
        <v>0</v>
      </c>
      <c r="W13" s="21" t="s">
        <v>0</v>
      </c>
      <c r="X13" s="21" t="s">
        <v>0</v>
      </c>
      <c r="Y13" s="21" t="s">
        <v>0</v>
      </c>
      <c r="Z13" s="22"/>
      <c r="AA13" s="22"/>
      <c r="AB13" s="22"/>
      <c r="AC13" s="22"/>
      <c r="AD13" s="22"/>
      <c r="AE13" s="22"/>
    </row>
    <row r="14" spans="1:31" ht="51.75" customHeight="1">
      <c r="A14" s="33" t="s">
        <v>14</v>
      </c>
      <c r="B14" s="33" t="str">
        <f>ButceYil-1&amp;" "&amp;"GERÇEKLEŞME TOPLAMI"</f>
        <v>2022 GERÇEKLEŞME TOPLAMI</v>
      </c>
      <c r="C14" s="33" t="str">
        <f>ButceYil&amp;" "&amp;"BAŞLANGIÇ ÖDENEĞİ"</f>
        <v>2023 BAŞLANGIÇ ÖDENEĞİ</v>
      </c>
      <c r="D14" s="33" t="s">
        <v>3</v>
      </c>
      <c r="E14" s="33" t="s">
        <v>0</v>
      </c>
      <c r="F14" s="33" t="s">
        <v>15</v>
      </c>
      <c r="G14" s="33" t="s">
        <v>0</v>
      </c>
      <c r="H14" s="33" t="s">
        <v>4</v>
      </c>
      <c r="I14" s="33" t="s">
        <v>0</v>
      </c>
      <c r="J14" s="33" t="s">
        <v>16</v>
      </c>
      <c r="K14" s="33" t="s">
        <v>0</v>
      </c>
      <c r="L14" s="33" t="s">
        <v>5</v>
      </c>
      <c r="M14" s="33" t="s">
        <v>0</v>
      </c>
      <c r="N14" s="33" t="s">
        <v>17</v>
      </c>
      <c r="O14" s="33" t="s">
        <v>0</v>
      </c>
      <c r="P14" s="33" t="s">
        <v>6</v>
      </c>
      <c r="Q14" s="33" t="s">
        <v>0</v>
      </c>
      <c r="R14" s="33" t="s">
        <v>18</v>
      </c>
      <c r="S14" s="33" t="s">
        <v>0</v>
      </c>
      <c r="T14" s="33" t="s">
        <v>7</v>
      </c>
      <c r="U14" s="33" t="s">
        <v>0</v>
      </c>
      <c r="V14" s="33" t="s">
        <v>19</v>
      </c>
      <c r="W14" s="33" t="s">
        <v>0</v>
      </c>
      <c r="X14" s="33" t="s">
        <v>8</v>
      </c>
      <c r="Y14" s="33" t="s">
        <v>0</v>
      </c>
      <c r="Z14" s="33" t="s">
        <v>9</v>
      </c>
      <c r="AA14" s="33" t="s">
        <v>0</v>
      </c>
      <c r="AB14" s="33" t="s">
        <v>10</v>
      </c>
      <c r="AC14" s="33" t="s">
        <v>11</v>
      </c>
      <c r="AD14" s="33" t="s">
        <v>0</v>
      </c>
      <c r="AE14" s="33" t="str">
        <f>ButceYil&amp;" "&amp;"YILSONU GERÇEKLEŞME TAHMİNİ"</f>
        <v>2023 YILSONU GERÇEKLEŞME TAHMİNİ</v>
      </c>
    </row>
    <row r="15" spans="1:31" ht="39" customHeight="1" thickBot="1">
      <c r="A15" s="34" t="s">
        <v>0</v>
      </c>
      <c r="B15" s="34" t="s">
        <v>0</v>
      </c>
      <c r="C15" s="34" t="s">
        <v>0</v>
      </c>
      <c r="D15" s="24">
        <f>ButceYil-1</f>
        <v>2022</v>
      </c>
      <c r="E15" s="24">
        <f>ButceYil</f>
        <v>2023</v>
      </c>
      <c r="F15" s="24">
        <f>ButceYil-1</f>
        <v>2022</v>
      </c>
      <c r="G15" s="24">
        <f>ButceYil</f>
        <v>2023</v>
      </c>
      <c r="H15" s="24">
        <f>ButceYil-1</f>
        <v>2022</v>
      </c>
      <c r="I15" s="24">
        <f>ButceYil</f>
        <v>2023</v>
      </c>
      <c r="J15" s="24">
        <f>ButceYil-1</f>
        <v>2022</v>
      </c>
      <c r="K15" s="24">
        <f>ButceYil</f>
        <v>2023</v>
      </c>
      <c r="L15" s="24">
        <f>ButceYil-1</f>
        <v>2022</v>
      </c>
      <c r="M15" s="24">
        <f>ButceYil</f>
        <v>2023</v>
      </c>
      <c r="N15" s="24">
        <f>ButceYil-1</f>
        <v>2022</v>
      </c>
      <c r="O15" s="24">
        <f>ButceYil</f>
        <v>2023</v>
      </c>
      <c r="P15" s="24">
        <f>ButceYil-1</f>
        <v>2022</v>
      </c>
      <c r="Q15" s="24">
        <f>ButceYil</f>
        <v>2023</v>
      </c>
      <c r="R15" s="24">
        <f>ButceYil-1</f>
        <v>2022</v>
      </c>
      <c r="S15" s="24">
        <f>ButceYil</f>
        <v>2023</v>
      </c>
      <c r="T15" s="24">
        <f>ButceYil-1</f>
        <v>2022</v>
      </c>
      <c r="U15" s="24">
        <f>ButceYil</f>
        <v>2023</v>
      </c>
      <c r="V15" s="24">
        <f>ButceYil-1</f>
        <v>2022</v>
      </c>
      <c r="W15" s="24">
        <f>ButceYil</f>
        <v>2023</v>
      </c>
      <c r="X15" s="24">
        <f>ButceYil-1</f>
        <v>2022</v>
      </c>
      <c r="Y15" s="24">
        <f>ButceYil</f>
        <v>2023</v>
      </c>
      <c r="Z15" s="24">
        <f>ButceYil-1</f>
        <v>2022</v>
      </c>
      <c r="AA15" s="24">
        <f>ButceYil</f>
        <v>2023</v>
      </c>
      <c r="AB15" s="34" t="s">
        <v>0</v>
      </c>
      <c r="AC15" s="24">
        <f>ButceYil-1</f>
        <v>2022</v>
      </c>
      <c r="AD15" s="24">
        <f>ButceYil</f>
        <v>2023</v>
      </c>
      <c r="AE15" s="34" t="s">
        <v>0</v>
      </c>
    </row>
    <row r="16" spans="1:31" ht="24.75" customHeight="1">
      <c r="A16" s="25" t="s">
        <v>21</v>
      </c>
      <c r="B16" s="26">
        <v>373656167.95000005</v>
      </c>
      <c r="C16" s="26">
        <v>543151000</v>
      </c>
      <c r="D16" s="26">
        <v>29152268.55</v>
      </c>
      <c r="E16" s="26">
        <v>42419361.36</v>
      </c>
      <c r="F16" s="26">
        <v>45647743.68</v>
      </c>
      <c r="G16" s="26">
        <v>93733087.22</v>
      </c>
      <c r="H16" s="26">
        <f aca="true" t="shared" si="0" ref="H16:H29">IF(F16=0,0,F16-D16)</f>
        <v>16495475.129999999</v>
      </c>
      <c r="I16" s="26">
        <f aca="true" t="shared" si="1" ref="I16:I29">IF(G16=0,0,G16-E16)</f>
        <v>51313725.86</v>
      </c>
      <c r="J16" s="26">
        <v>73280924.38</v>
      </c>
      <c r="K16" s="26">
        <v>143941535.1</v>
      </c>
      <c r="L16" s="26">
        <f aca="true" t="shared" si="2" ref="L16:L29">IF(J16=0,0,J16-F16)</f>
        <v>27633180.699999996</v>
      </c>
      <c r="M16" s="26">
        <f aca="true" t="shared" si="3" ref="M16:M29">IF(K16=0,0,K16-G16)</f>
        <v>50208447.879999995</v>
      </c>
      <c r="N16" s="26">
        <v>97463516.51</v>
      </c>
      <c r="O16" s="26">
        <v>191081315.81</v>
      </c>
      <c r="P16" s="26">
        <f aca="true" t="shared" si="4" ref="P16:P29">IF(N16=0,0,N16-J16)</f>
        <v>24182592.13000001</v>
      </c>
      <c r="Q16" s="26">
        <f aca="true" t="shared" si="5" ref="Q16:Q29">IF(O16=0,0,O16-K16)</f>
        <v>47139780.71000001</v>
      </c>
      <c r="R16" s="26">
        <v>125355200.89</v>
      </c>
      <c r="S16" s="26">
        <v>240468558.79999998</v>
      </c>
      <c r="T16" s="26">
        <f aca="true" t="shared" si="6" ref="T16:T29">IF(R16=0,0,R16-N16)</f>
        <v>27891684.379999995</v>
      </c>
      <c r="U16" s="26">
        <f aca="true" t="shared" si="7" ref="U16:U29">IF(S16=0,0,S16-O16)</f>
        <v>49387242.98999998</v>
      </c>
      <c r="V16" s="26">
        <v>154655785.23</v>
      </c>
      <c r="W16" s="26">
        <v>290685183.41</v>
      </c>
      <c r="X16" s="26">
        <f aca="true" t="shared" si="8" ref="X16:X29">IF(V16=0,0,V16-R16)</f>
        <v>29300584.33999999</v>
      </c>
      <c r="Y16" s="26">
        <f aca="true" t="shared" si="9" ref="Y16:Y29">IF(W16=0,0,W16-S16)</f>
        <v>50216624.610000044</v>
      </c>
      <c r="Z16" s="26">
        <f aca="true" t="shared" si="10" ref="Z16:Z29">D16+H16+L16+P16+T16+X16</f>
        <v>154655785.23</v>
      </c>
      <c r="AA16" s="26">
        <f aca="true" t="shared" si="11" ref="AA16:AA29">E16+I16+M16+Q16+U16+Y16</f>
        <v>290685183.41</v>
      </c>
      <c r="AB16" s="27">
        <f aca="true" t="shared" si="12" ref="AB16:AB29">IF(AA16=0,0,IF(Z16=0,0,(AA16-Z16)/Z16*100))</f>
        <v>87.95623000956655</v>
      </c>
      <c r="AC16" s="28">
        <f aca="true" t="shared" si="13" ref="AC16:AC29">IF(Z16=0,0,IF(B16=0,0,Z16/B16*100))</f>
        <v>41.38986546869873</v>
      </c>
      <c r="AD16" s="28">
        <f aca="true" t="shared" si="14" ref="AD16:AD29">IF(AA16=0,0,IF(C16=0,0,AA16/C16*100))</f>
        <v>53.518300327165015</v>
      </c>
      <c r="AE16" s="26">
        <v>801864006</v>
      </c>
    </row>
    <row r="17" spans="1:31" ht="24.75" customHeight="1">
      <c r="A17" s="25" t="s">
        <v>24</v>
      </c>
      <c r="B17" s="26">
        <v>10603085.969999999</v>
      </c>
      <c r="C17" s="26">
        <v>4493000</v>
      </c>
      <c r="D17" s="26">
        <v>110462.79</v>
      </c>
      <c r="E17" s="26">
        <v>445588.26</v>
      </c>
      <c r="F17" s="26">
        <v>1678170.61</v>
      </c>
      <c r="G17" s="26">
        <v>4409240.659999999</v>
      </c>
      <c r="H17" s="26">
        <f t="shared" si="0"/>
        <v>1567707.82</v>
      </c>
      <c r="I17" s="26">
        <f t="shared" si="1"/>
        <v>3963652.3999999994</v>
      </c>
      <c r="J17" s="26">
        <v>2450619.3</v>
      </c>
      <c r="K17" s="26">
        <v>5078616.41</v>
      </c>
      <c r="L17" s="26">
        <f t="shared" si="2"/>
        <v>772448.6899999997</v>
      </c>
      <c r="M17" s="26">
        <f t="shared" si="3"/>
        <v>669375.7500000009</v>
      </c>
      <c r="N17" s="26">
        <v>2999036.18</v>
      </c>
      <c r="O17" s="26">
        <v>5307543.78</v>
      </c>
      <c r="P17" s="26">
        <f t="shared" si="4"/>
        <v>548416.8800000004</v>
      </c>
      <c r="Q17" s="26">
        <f t="shared" si="5"/>
        <v>228927.3700000001</v>
      </c>
      <c r="R17" s="26">
        <v>3445830.3099999996</v>
      </c>
      <c r="S17" s="26">
        <v>5820232.48</v>
      </c>
      <c r="T17" s="26">
        <f t="shared" si="6"/>
        <v>446794.1299999994</v>
      </c>
      <c r="U17" s="26">
        <f t="shared" si="7"/>
        <v>512688.7000000002</v>
      </c>
      <c r="V17" s="26">
        <v>3695038.79</v>
      </c>
      <c r="W17" s="26">
        <v>6646712.22</v>
      </c>
      <c r="X17" s="26">
        <f t="shared" si="8"/>
        <v>249208.48000000045</v>
      </c>
      <c r="Y17" s="26">
        <f t="shared" si="9"/>
        <v>826479.7399999993</v>
      </c>
      <c r="Z17" s="26">
        <f t="shared" si="10"/>
        <v>3695038.79</v>
      </c>
      <c r="AA17" s="26">
        <f t="shared" si="11"/>
        <v>6646712.22</v>
      </c>
      <c r="AB17" s="27">
        <f t="shared" si="12"/>
        <v>79.88206884290922</v>
      </c>
      <c r="AC17" s="28">
        <f t="shared" si="13"/>
        <v>34.848711030492574</v>
      </c>
      <c r="AD17" s="28">
        <f t="shared" si="14"/>
        <v>147.9348368573336</v>
      </c>
      <c r="AE17" s="26">
        <v>18360490</v>
      </c>
    </row>
    <row r="18" spans="1:31" ht="24.75" customHeight="1">
      <c r="A18" s="29" t="s">
        <v>25</v>
      </c>
      <c r="B18" s="30">
        <v>8078338.97</v>
      </c>
      <c r="C18" s="30">
        <v>4493000</v>
      </c>
      <c r="D18" s="30">
        <v>85600.46</v>
      </c>
      <c r="E18" s="30">
        <v>252106.04</v>
      </c>
      <c r="F18" s="30">
        <v>1650095.88</v>
      </c>
      <c r="G18" s="30">
        <v>4011118.13</v>
      </c>
      <c r="H18" s="30">
        <f t="shared" si="0"/>
        <v>1564495.42</v>
      </c>
      <c r="I18" s="30">
        <f t="shared" si="1"/>
        <v>3759012.09</v>
      </c>
      <c r="J18" s="30">
        <v>2164281.55</v>
      </c>
      <c r="K18" s="30">
        <v>4546474.62</v>
      </c>
      <c r="L18" s="30">
        <f t="shared" si="2"/>
        <v>514185.6699999999</v>
      </c>
      <c r="M18" s="30">
        <f t="shared" si="3"/>
        <v>535356.4900000002</v>
      </c>
      <c r="N18" s="30">
        <v>2325120.26</v>
      </c>
      <c r="O18" s="30">
        <v>4745162.8</v>
      </c>
      <c r="P18" s="30">
        <f t="shared" si="4"/>
        <v>160838.70999999996</v>
      </c>
      <c r="Q18" s="30">
        <f t="shared" si="5"/>
        <v>198688.1799999997</v>
      </c>
      <c r="R18" s="30">
        <v>2500802.61</v>
      </c>
      <c r="S18" s="30">
        <v>5103054.78</v>
      </c>
      <c r="T18" s="30">
        <f t="shared" si="6"/>
        <v>175682.3500000001</v>
      </c>
      <c r="U18" s="30">
        <f t="shared" si="7"/>
        <v>357891.98000000045</v>
      </c>
      <c r="V18" s="30">
        <v>2683562.85</v>
      </c>
      <c r="W18" s="30">
        <v>5642371.99</v>
      </c>
      <c r="X18" s="30">
        <f t="shared" si="8"/>
        <v>182760.24000000022</v>
      </c>
      <c r="Y18" s="30">
        <f t="shared" si="9"/>
        <v>539317.21</v>
      </c>
      <c r="Z18" s="30">
        <f t="shared" si="10"/>
        <v>2683562.85</v>
      </c>
      <c r="AA18" s="30">
        <f t="shared" si="11"/>
        <v>5642371.99</v>
      </c>
      <c r="AB18" s="31">
        <f t="shared" si="12"/>
        <v>110.25674841191069</v>
      </c>
      <c r="AC18" s="32">
        <f t="shared" si="13"/>
        <v>33.219240489483944</v>
      </c>
      <c r="AD18" s="32">
        <f t="shared" si="14"/>
        <v>125.58139305586468</v>
      </c>
      <c r="AE18" s="30">
        <v>13630120</v>
      </c>
    </row>
    <row r="19" spans="1:31" ht="24.75" customHeight="1">
      <c r="A19" s="29" t="s">
        <v>26</v>
      </c>
      <c r="B19" s="30">
        <v>1253587.79</v>
      </c>
      <c r="C19" s="30">
        <v>0</v>
      </c>
      <c r="D19" s="30">
        <v>2478.99</v>
      </c>
      <c r="E19" s="30">
        <v>96594.9</v>
      </c>
      <c r="F19" s="30">
        <v>5691.39</v>
      </c>
      <c r="G19" s="30">
        <v>194720.51</v>
      </c>
      <c r="H19" s="30">
        <f t="shared" si="0"/>
        <v>3212.4000000000005</v>
      </c>
      <c r="I19" s="30">
        <f t="shared" si="1"/>
        <v>98125.61000000002</v>
      </c>
      <c r="J19" s="30">
        <v>199959.02</v>
      </c>
      <c r="K19" s="30">
        <v>221577.44</v>
      </c>
      <c r="L19" s="30">
        <f t="shared" si="2"/>
        <v>194267.62999999998</v>
      </c>
      <c r="M19" s="30">
        <f t="shared" si="3"/>
        <v>26856.929999999993</v>
      </c>
      <c r="N19" s="30">
        <v>260551.99</v>
      </c>
      <c r="O19" s="30">
        <v>221577.44</v>
      </c>
      <c r="P19" s="30">
        <f t="shared" si="4"/>
        <v>60592.97</v>
      </c>
      <c r="Q19" s="30">
        <f t="shared" si="5"/>
        <v>0</v>
      </c>
      <c r="R19" s="30">
        <v>412927</v>
      </c>
      <c r="S19" s="30">
        <v>321110.69</v>
      </c>
      <c r="T19" s="30">
        <f t="shared" si="6"/>
        <v>152375.01</v>
      </c>
      <c r="U19" s="30">
        <f t="shared" si="7"/>
        <v>99533.25</v>
      </c>
      <c r="V19" s="30">
        <v>490891.43</v>
      </c>
      <c r="W19" s="30">
        <v>530122.6</v>
      </c>
      <c r="X19" s="30">
        <f t="shared" si="8"/>
        <v>77964.43</v>
      </c>
      <c r="Y19" s="30">
        <f t="shared" si="9"/>
        <v>209011.90999999997</v>
      </c>
      <c r="Z19" s="30">
        <f t="shared" si="10"/>
        <v>490891.43</v>
      </c>
      <c r="AA19" s="30">
        <f t="shared" si="11"/>
        <v>530122.6</v>
      </c>
      <c r="AB19" s="31">
        <f t="shared" si="12"/>
        <v>7.991822142831049</v>
      </c>
      <c r="AC19" s="32">
        <f t="shared" si="13"/>
        <v>39.15891921697801</v>
      </c>
      <c r="AD19" s="32">
        <f t="shared" si="14"/>
        <v>0</v>
      </c>
      <c r="AE19" s="30">
        <v>3630370</v>
      </c>
    </row>
    <row r="20" spans="1:31" ht="24.75" customHeight="1">
      <c r="A20" s="29" t="s">
        <v>27</v>
      </c>
      <c r="B20" s="30">
        <v>1271159.21</v>
      </c>
      <c r="C20" s="30">
        <v>0</v>
      </c>
      <c r="D20" s="30">
        <v>22383.34</v>
      </c>
      <c r="E20" s="30">
        <v>96887.32</v>
      </c>
      <c r="F20" s="30">
        <v>22383.34</v>
      </c>
      <c r="G20" s="30">
        <v>203402.02</v>
      </c>
      <c r="H20" s="30">
        <f t="shared" si="0"/>
        <v>0</v>
      </c>
      <c r="I20" s="30">
        <f t="shared" si="1"/>
        <v>106514.69999999998</v>
      </c>
      <c r="J20" s="30">
        <v>86378.73</v>
      </c>
      <c r="K20" s="30">
        <v>310564.35</v>
      </c>
      <c r="L20" s="30">
        <f t="shared" si="2"/>
        <v>63995.39</v>
      </c>
      <c r="M20" s="30">
        <f t="shared" si="3"/>
        <v>107162.32999999999</v>
      </c>
      <c r="N20" s="30">
        <v>413363.93</v>
      </c>
      <c r="O20" s="30">
        <v>340803.54</v>
      </c>
      <c r="P20" s="30">
        <f t="shared" si="4"/>
        <v>326985.2</v>
      </c>
      <c r="Q20" s="30">
        <f t="shared" si="5"/>
        <v>30239.190000000002</v>
      </c>
      <c r="R20" s="30">
        <v>532100.7</v>
      </c>
      <c r="S20" s="30">
        <v>396067.01</v>
      </c>
      <c r="T20" s="30">
        <f t="shared" si="6"/>
        <v>118736.76999999996</v>
      </c>
      <c r="U20" s="30">
        <f t="shared" si="7"/>
        <v>55263.47000000003</v>
      </c>
      <c r="V20" s="30">
        <v>520584.51</v>
      </c>
      <c r="W20" s="30">
        <v>474217.63</v>
      </c>
      <c r="X20" s="30">
        <f t="shared" si="8"/>
        <v>-11516.189999999944</v>
      </c>
      <c r="Y20" s="30">
        <f t="shared" si="9"/>
        <v>78150.62</v>
      </c>
      <c r="Z20" s="30">
        <f t="shared" si="10"/>
        <v>520584.51</v>
      </c>
      <c r="AA20" s="30">
        <f t="shared" si="11"/>
        <v>474217.63</v>
      </c>
      <c r="AB20" s="31">
        <f t="shared" si="12"/>
        <v>-8.906696052097287</v>
      </c>
      <c r="AC20" s="32">
        <f t="shared" si="13"/>
        <v>40.95352540457934</v>
      </c>
      <c r="AD20" s="32">
        <f t="shared" si="14"/>
        <v>0</v>
      </c>
      <c r="AE20" s="30">
        <v>1100000</v>
      </c>
    </row>
    <row r="21" spans="1:31" ht="24.75" customHeight="1">
      <c r="A21" s="25" t="s">
        <v>28</v>
      </c>
      <c r="B21" s="26">
        <v>356967425</v>
      </c>
      <c r="C21" s="26">
        <v>533144000</v>
      </c>
      <c r="D21" s="26">
        <v>29015800</v>
      </c>
      <c r="E21" s="26">
        <v>41951635</v>
      </c>
      <c r="F21" s="26">
        <v>43919000</v>
      </c>
      <c r="G21" s="26">
        <v>89179635</v>
      </c>
      <c r="H21" s="26">
        <f t="shared" si="0"/>
        <v>14903200</v>
      </c>
      <c r="I21" s="26">
        <f t="shared" si="1"/>
        <v>47228000</v>
      </c>
      <c r="J21" s="26">
        <v>70728000</v>
      </c>
      <c r="K21" s="26">
        <v>138643885</v>
      </c>
      <c r="L21" s="26">
        <f t="shared" si="2"/>
        <v>26809000</v>
      </c>
      <c r="M21" s="26">
        <f t="shared" si="3"/>
        <v>49464250</v>
      </c>
      <c r="N21" s="26">
        <v>94317750</v>
      </c>
      <c r="O21" s="26">
        <v>185466885</v>
      </c>
      <c r="P21" s="26">
        <f t="shared" si="4"/>
        <v>23589750</v>
      </c>
      <c r="Q21" s="26">
        <f t="shared" si="5"/>
        <v>46823000</v>
      </c>
      <c r="R21" s="26">
        <v>120178850</v>
      </c>
      <c r="S21" s="26">
        <v>231694885</v>
      </c>
      <c r="T21" s="26">
        <f t="shared" si="6"/>
        <v>25861100</v>
      </c>
      <c r="U21" s="26">
        <f t="shared" si="7"/>
        <v>46228000</v>
      </c>
      <c r="V21" s="26">
        <v>149201800</v>
      </c>
      <c r="W21" s="26">
        <v>280934360</v>
      </c>
      <c r="X21" s="26">
        <f t="shared" si="8"/>
        <v>29022950</v>
      </c>
      <c r="Y21" s="26">
        <f t="shared" si="9"/>
        <v>49239475</v>
      </c>
      <c r="Z21" s="26">
        <f t="shared" si="10"/>
        <v>149201800</v>
      </c>
      <c r="AA21" s="26">
        <f t="shared" si="11"/>
        <v>280934360</v>
      </c>
      <c r="AB21" s="27">
        <f t="shared" si="12"/>
        <v>88.29153535681205</v>
      </c>
      <c r="AC21" s="28">
        <f t="shared" si="13"/>
        <v>41.79703512162209</v>
      </c>
      <c r="AD21" s="28">
        <f t="shared" si="14"/>
        <v>52.693898834086106</v>
      </c>
      <c r="AE21" s="26">
        <v>775142516</v>
      </c>
    </row>
    <row r="22" spans="1:31" ht="34.5" customHeight="1">
      <c r="A22" s="29" t="s">
        <v>29</v>
      </c>
      <c r="B22" s="30">
        <v>354535000</v>
      </c>
      <c r="C22" s="30">
        <v>533144000</v>
      </c>
      <c r="D22" s="30">
        <v>29015800</v>
      </c>
      <c r="E22" s="30">
        <v>41951635</v>
      </c>
      <c r="F22" s="30">
        <v>43919000</v>
      </c>
      <c r="G22" s="30">
        <v>89179635</v>
      </c>
      <c r="H22" s="30">
        <f t="shared" si="0"/>
        <v>14903200</v>
      </c>
      <c r="I22" s="30">
        <f t="shared" si="1"/>
        <v>47228000</v>
      </c>
      <c r="J22" s="30">
        <v>70638000</v>
      </c>
      <c r="K22" s="30">
        <v>138407635</v>
      </c>
      <c r="L22" s="30">
        <f t="shared" si="2"/>
        <v>26719000</v>
      </c>
      <c r="M22" s="30">
        <f t="shared" si="3"/>
        <v>49228000</v>
      </c>
      <c r="N22" s="30">
        <v>93257000</v>
      </c>
      <c r="O22" s="30">
        <v>184135635</v>
      </c>
      <c r="P22" s="30">
        <f t="shared" si="4"/>
        <v>22619000</v>
      </c>
      <c r="Q22" s="30">
        <f t="shared" si="5"/>
        <v>45728000</v>
      </c>
      <c r="R22" s="30">
        <v>119035000</v>
      </c>
      <c r="S22" s="30">
        <v>230363635</v>
      </c>
      <c r="T22" s="30">
        <f t="shared" si="6"/>
        <v>25778000</v>
      </c>
      <c r="U22" s="30">
        <f t="shared" si="7"/>
        <v>46228000</v>
      </c>
      <c r="V22" s="30">
        <v>148035000</v>
      </c>
      <c r="W22" s="30">
        <v>279591635</v>
      </c>
      <c r="X22" s="30">
        <f t="shared" si="8"/>
        <v>29000000</v>
      </c>
      <c r="Y22" s="30">
        <f t="shared" si="9"/>
        <v>49228000</v>
      </c>
      <c r="Z22" s="30">
        <f t="shared" si="10"/>
        <v>148035000</v>
      </c>
      <c r="AA22" s="30">
        <f t="shared" si="11"/>
        <v>279591635</v>
      </c>
      <c r="AB22" s="31">
        <f t="shared" si="12"/>
        <v>88.86860201979262</v>
      </c>
      <c r="AC22" s="32">
        <f t="shared" si="13"/>
        <v>41.75469276658158</v>
      </c>
      <c r="AD22" s="32">
        <f t="shared" si="14"/>
        <v>52.44204848971384</v>
      </c>
      <c r="AE22" s="30">
        <v>772614791</v>
      </c>
    </row>
    <row r="23" spans="1:31" ht="24.75" customHeight="1">
      <c r="A23" s="29" t="s">
        <v>30</v>
      </c>
      <c r="B23" s="30">
        <v>500000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f t="shared" si="0"/>
        <v>0</v>
      </c>
      <c r="I23" s="30">
        <f t="shared" si="1"/>
        <v>0</v>
      </c>
      <c r="J23" s="30">
        <v>0</v>
      </c>
      <c r="K23" s="30">
        <v>0</v>
      </c>
      <c r="L23" s="30">
        <f t="shared" si="2"/>
        <v>0</v>
      </c>
      <c r="M23" s="30">
        <f t="shared" si="3"/>
        <v>0</v>
      </c>
      <c r="N23" s="30">
        <v>0</v>
      </c>
      <c r="O23" s="30">
        <v>0</v>
      </c>
      <c r="P23" s="30">
        <f t="shared" si="4"/>
        <v>0</v>
      </c>
      <c r="Q23" s="30">
        <f t="shared" si="5"/>
        <v>0</v>
      </c>
      <c r="R23" s="30">
        <v>0</v>
      </c>
      <c r="S23" s="30">
        <v>0</v>
      </c>
      <c r="T23" s="30">
        <f t="shared" si="6"/>
        <v>0</v>
      </c>
      <c r="U23" s="30">
        <f t="shared" si="7"/>
        <v>0</v>
      </c>
      <c r="V23" s="30">
        <v>0</v>
      </c>
      <c r="W23" s="30">
        <v>0</v>
      </c>
      <c r="X23" s="30">
        <f t="shared" si="8"/>
        <v>0</v>
      </c>
      <c r="Y23" s="30">
        <f t="shared" si="9"/>
        <v>0</v>
      </c>
      <c r="Z23" s="30">
        <f t="shared" si="10"/>
        <v>0</v>
      </c>
      <c r="AA23" s="30">
        <f t="shared" si="11"/>
        <v>0</v>
      </c>
      <c r="AB23" s="31">
        <f t="shared" si="12"/>
        <v>0</v>
      </c>
      <c r="AC23" s="32">
        <f t="shared" si="13"/>
        <v>0</v>
      </c>
      <c r="AD23" s="32">
        <f t="shared" si="14"/>
        <v>0</v>
      </c>
      <c r="AE23" s="30">
        <v>0</v>
      </c>
    </row>
    <row r="24" spans="1:31" ht="24.75" customHeight="1">
      <c r="A24" s="29" t="s">
        <v>31</v>
      </c>
      <c r="B24" s="30">
        <v>1932425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f t="shared" si="0"/>
        <v>0</v>
      </c>
      <c r="I24" s="30">
        <f t="shared" si="1"/>
        <v>0</v>
      </c>
      <c r="J24" s="30">
        <v>90000</v>
      </c>
      <c r="K24" s="30">
        <v>236250</v>
      </c>
      <c r="L24" s="30">
        <f t="shared" si="2"/>
        <v>90000</v>
      </c>
      <c r="M24" s="30">
        <f t="shared" si="3"/>
        <v>236250</v>
      </c>
      <c r="N24" s="30">
        <v>1060750</v>
      </c>
      <c r="O24" s="30">
        <v>1331250</v>
      </c>
      <c r="P24" s="30">
        <f t="shared" si="4"/>
        <v>970750</v>
      </c>
      <c r="Q24" s="30">
        <f t="shared" si="5"/>
        <v>1095000</v>
      </c>
      <c r="R24" s="30">
        <v>1143850</v>
      </c>
      <c r="S24" s="30">
        <v>1331250</v>
      </c>
      <c r="T24" s="30">
        <f t="shared" si="6"/>
        <v>83100</v>
      </c>
      <c r="U24" s="30">
        <f t="shared" si="7"/>
        <v>0</v>
      </c>
      <c r="V24" s="30">
        <v>1166800</v>
      </c>
      <c r="W24" s="30">
        <v>1342725</v>
      </c>
      <c r="X24" s="30">
        <f t="shared" si="8"/>
        <v>22950</v>
      </c>
      <c r="Y24" s="30">
        <f t="shared" si="9"/>
        <v>11475</v>
      </c>
      <c r="Z24" s="30">
        <f t="shared" si="10"/>
        <v>1166800</v>
      </c>
      <c r="AA24" s="30">
        <f t="shared" si="11"/>
        <v>1342725</v>
      </c>
      <c r="AB24" s="31">
        <f t="shared" si="12"/>
        <v>15.077562564278368</v>
      </c>
      <c r="AC24" s="32">
        <f t="shared" si="13"/>
        <v>60.38009237098464</v>
      </c>
      <c r="AD24" s="32">
        <f t="shared" si="14"/>
        <v>0</v>
      </c>
      <c r="AE24" s="30">
        <v>2527725</v>
      </c>
    </row>
    <row r="25" spans="1:31" ht="24.75" customHeight="1">
      <c r="A25" s="25" t="s">
        <v>32</v>
      </c>
      <c r="B25" s="26">
        <v>6085656.9799999995</v>
      </c>
      <c r="C25" s="26">
        <v>5514000</v>
      </c>
      <c r="D25" s="26">
        <v>26005.76</v>
      </c>
      <c r="E25" s="26">
        <v>22138.1</v>
      </c>
      <c r="F25" s="26">
        <v>50573.07</v>
      </c>
      <c r="G25" s="26">
        <v>144211.56</v>
      </c>
      <c r="H25" s="26">
        <f t="shared" si="0"/>
        <v>24567.31</v>
      </c>
      <c r="I25" s="26">
        <f t="shared" si="1"/>
        <v>122073.45999999999</v>
      </c>
      <c r="J25" s="26">
        <v>102305.08</v>
      </c>
      <c r="K25" s="26">
        <v>219033.69</v>
      </c>
      <c r="L25" s="26">
        <f t="shared" si="2"/>
        <v>51732.01</v>
      </c>
      <c r="M25" s="26">
        <f t="shared" si="3"/>
        <v>74822.13</v>
      </c>
      <c r="N25" s="26">
        <v>146730.33000000002</v>
      </c>
      <c r="O25" s="26">
        <v>306887.03</v>
      </c>
      <c r="P25" s="26">
        <f t="shared" si="4"/>
        <v>44425.250000000015</v>
      </c>
      <c r="Q25" s="26">
        <f t="shared" si="5"/>
        <v>87853.34000000003</v>
      </c>
      <c r="R25" s="26">
        <v>1730520.58</v>
      </c>
      <c r="S25" s="26">
        <v>2953441.32</v>
      </c>
      <c r="T25" s="26">
        <f t="shared" si="6"/>
        <v>1583790.25</v>
      </c>
      <c r="U25" s="26">
        <f t="shared" si="7"/>
        <v>2646554.29</v>
      </c>
      <c r="V25" s="26">
        <v>1758946.44</v>
      </c>
      <c r="W25" s="26">
        <v>3104111.19</v>
      </c>
      <c r="X25" s="26">
        <f t="shared" si="8"/>
        <v>28425.85999999987</v>
      </c>
      <c r="Y25" s="26">
        <f t="shared" si="9"/>
        <v>150669.8700000001</v>
      </c>
      <c r="Z25" s="26">
        <f t="shared" si="10"/>
        <v>1758946.44</v>
      </c>
      <c r="AA25" s="26">
        <f t="shared" si="11"/>
        <v>3104111.1900000004</v>
      </c>
      <c r="AB25" s="27">
        <f t="shared" si="12"/>
        <v>76.47559467473043</v>
      </c>
      <c r="AC25" s="28">
        <f t="shared" si="13"/>
        <v>28.903147939172875</v>
      </c>
      <c r="AD25" s="28">
        <f t="shared" si="14"/>
        <v>56.29508868335148</v>
      </c>
      <c r="AE25" s="26">
        <v>8361000</v>
      </c>
    </row>
    <row r="26" spans="1:31" ht="24.75" customHeight="1">
      <c r="A26" s="29" t="s">
        <v>33</v>
      </c>
      <c r="B26" s="30">
        <v>16766.33</v>
      </c>
      <c r="C26" s="30">
        <v>0</v>
      </c>
      <c r="D26" s="30">
        <v>25.37</v>
      </c>
      <c r="E26" s="30">
        <v>2400.95</v>
      </c>
      <c r="F26" s="30">
        <v>72.19</v>
      </c>
      <c r="G26" s="30">
        <v>18824.16</v>
      </c>
      <c r="H26" s="30">
        <f t="shared" si="0"/>
        <v>46.81999999999999</v>
      </c>
      <c r="I26" s="30">
        <f t="shared" si="1"/>
        <v>16423.21</v>
      </c>
      <c r="J26" s="30">
        <v>2872.21</v>
      </c>
      <c r="K26" s="30">
        <v>20805.61</v>
      </c>
      <c r="L26" s="30">
        <f t="shared" si="2"/>
        <v>2800.02</v>
      </c>
      <c r="M26" s="30">
        <f t="shared" si="3"/>
        <v>1981.4500000000007</v>
      </c>
      <c r="N26" s="30">
        <v>6340.51</v>
      </c>
      <c r="O26" s="30">
        <v>21609.78</v>
      </c>
      <c r="P26" s="30">
        <f t="shared" si="4"/>
        <v>3468.3</v>
      </c>
      <c r="Q26" s="30">
        <f t="shared" si="5"/>
        <v>804.1699999999983</v>
      </c>
      <c r="R26" s="30">
        <v>7620.04</v>
      </c>
      <c r="S26" s="30">
        <v>22496.65</v>
      </c>
      <c r="T26" s="30">
        <f t="shared" si="6"/>
        <v>1279.5299999999997</v>
      </c>
      <c r="U26" s="30">
        <f t="shared" si="7"/>
        <v>886.8700000000026</v>
      </c>
      <c r="V26" s="30">
        <v>7967.64</v>
      </c>
      <c r="W26" s="30">
        <v>39261.14</v>
      </c>
      <c r="X26" s="30">
        <f t="shared" si="8"/>
        <v>347.60000000000036</v>
      </c>
      <c r="Y26" s="30">
        <f t="shared" si="9"/>
        <v>16764.489999999998</v>
      </c>
      <c r="Z26" s="30">
        <f t="shared" si="10"/>
        <v>7967.64</v>
      </c>
      <c r="AA26" s="30">
        <f t="shared" si="11"/>
        <v>39261.14</v>
      </c>
      <c r="AB26" s="31">
        <f t="shared" si="12"/>
        <v>392.75745390102963</v>
      </c>
      <c r="AC26" s="32">
        <f t="shared" si="13"/>
        <v>47.52166991822301</v>
      </c>
      <c r="AD26" s="32">
        <f t="shared" si="14"/>
        <v>0</v>
      </c>
      <c r="AE26" s="30">
        <v>1250000</v>
      </c>
    </row>
    <row r="27" spans="1:31" ht="24.75" customHeight="1">
      <c r="A27" s="29" t="s">
        <v>34</v>
      </c>
      <c r="B27" s="30">
        <v>156398.4</v>
      </c>
      <c r="C27" s="30">
        <v>0</v>
      </c>
      <c r="D27" s="30">
        <v>13818.25</v>
      </c>
      <c r="E27" s="30">
        <v>17767.37</v>
      </c>
      <c r="F27" s="30">
        <v>21576.2</v>
      </c>
      <c r="G27" s="30">
        <v>24936.37</v>
      </c>
      <c r="H27" s="30">
        <f t="shared" si="0"/>
        <v>7757.950000000001</v>
      </c>
      <c r="I27" s="30">
        <f t="shared" si="1"/>
        <v>7169</v>
      </c>
      <c r="J27" s="30">
        <v>38196.95</v>
      </c>
      <c r="K27" s="30">
        <v>36121.75</v>
      </c>
      <c r="L27" s="30">
        <f t="shared" si="2"/>
        <v>16620.749999999996</v>
      </c>
      <c r="M27" s="30">
        <f t="shared" si="3"/>
        <v>11185.380000000001</v>
      </c>
      <c r="N27" s="30">
        <v>49867.25</v>
      </c>
      <c r="O27" s="30">
        <v>60156.56</v>
      </c>
      <c r="P27" s="30">
        <f t="shared" si="4"/>
        <v>11670.300000000003</v>
      </c>
      <c r="Q27" s="30">
        <f t="shared" si="5"/>
        <v>24034.809999999998</v>
      </c>
      <c r="R27" s="30">
        <v>62367.25</v>
      </c>
      <c r="S27" s="30">
        <v>95518.67</v>
      </c>
      <c r="T27" s="30">
        <f t="shared" si="6"/>
        <v>12500</v>
      </c>
      <c r="U27" s="30">
        <f t="shared" si="7"/>
        <v>35362.11</v>
      </c>
      <c r="V27" s="30">
        <v>66653.39</v>
      </c>
      <c r="W27" s="30">
        <v>196572.84</v>
      </c>
      <c r="X27" s="30">
        <f t="shared" si="8"/>
        <v>4286.139999999999</v>
      </c>
      <c r="Y27" s="30">
        <f t="shared" si="9"/>
        <v>101054.17</v>
      </c>
      <c r="Z27" s="30">
        <f t="shared" si="10"/>
        <v>66653.39</v>
      </c>
      <c r="AA27" s="30">
        <f t="shared" si="11"/>
        <v>196572.84</v>
      </c>
      <c r="AB27" s="31">
        <f t="shared" si="12"/>
        <v>194.91799291828968</v>
      </c>
      <c r="AC27" s="32">
        <f t="shared" si="13"/>
        <v>42.61769301987744</v>
      </c>
      <c r="AD27" s="32">
        <f t="shared" si="14"/>
        <v>0</v>
      </c>
      <c r="AE27" s="30">
        <v>420000</v>
      </c>
    </row>
    <row r="28" spans="1:31" ht="24.75" customHeight="1">
      <c r="A28" s="29" t="s">
        <v>35</v>
      </c>
      <c r="B28" s="30">
        <v>39331.65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f t="shared" si="0"/>
        <v>0</v>
      </c>
      <c r="I28" s="30">
        <f t="shared" si="1"/>
        <v>0</v>
      </c>
      <c r="J28" s="30">
        <v>3079.8</v>
      </c>
      <c r="K28" s="30">
        <v>0</v>
      </c>
      <c r="L28" s="30">
        <f t="shared" si="2"/>
        <v>3079.8</v>
      </c>
      <c r="M28" s="30">
        <f t="shared" si="3"/>
        <v>0</v>
      </c>
      <c r="N28" s="30">
        <v>6091.24</v>
      </c>
      <c r="O28" s="30">
        <v>0</v>
      </c>
      <c r="P28" s="30">
        <f t="shared" si="4"/>
        <v>3011.4399999999996</v>
      </c>
      <c r="Q28" s="30">
        <f t="shared" si="5"/>
        <v>0</v>
      </c>
      <c r="R28" s="30">
        <v>7860.68</v>
      </c>
      <c r="S28" s="30">
        <v>0</v>
      </c>
      <c r="T28" s="30">
        <f t="shared" si="6"/>
        <v>1769.4400000000005</v>
      </c>
      <c r="U28" s="30">
        <f t="shared" si="7"/>
        <v>0</v>
      </c>
      <c r="V28" s="30">
        <v>31360.73</v>
      </c>
      <c r="W28" s="30">
        <v>0</v>
      </c>
      <c r="X28" s="30">
        <f t="shared" si="8"/>
        <v>23500.05</v>
      </c>
      <c r="Y28" s="30">
        <f t="shared" si="9"/>
        <v>0</v>
      </c>
      <c r="Z28" s="30">
        <f t="shared" si="10"/>
        <v>31360.73</v>
      </c>
      <c r="AA28" s="30">
        <f t="shared" si="11"/>
        <v>0</v>
      </c>
      <c r="AB28" s="31">
        <f t="shared" si="12"/>
        <v>0</v>
      </c>
      <c r="AC28" s="32">
        <f t="shared" si="13"/>
        <v>79.73408183994314</v>
      </c>
      <c r="AD28" s="32">
        <f t="shared" si="14"/>
        <v>0</v>
      </c>
      <c r="AE28" s="30">
        <v>55000</v>
      </c>
    </row>
    <row r="29" spans="1:31" ht="24.75" customHeight="1">
      <c r="A29" s="29" t="s">
        <v>36</v>
      </c>
      <c r="B29" s="30">
        <v>5873160.6</v>
      </c>
      <c r="C29" s="30">
        <v>5514000</v>
      </c>
      <c r="D29" s="30">
        <v>12162.14</v>
      </c>
      <c r="E29" s="30">
        <v>1969.78</v>
      </c>
      <c r="F29" s="30">
        <v>28924.68</v>
      </c>
      <c r="G29" s="30">
        <v>100451.03</v>
      </c>
      <c r="H29" s="30">
        <f t="shared" si="0"/>
        <v>16762.54</v>
      </c>
      <c r="I29" s="30">
        <f t="shared" si="1"/>
        <v>98481.25</v>
      </c>
      <c r="J29" s="30">
        <v>58156.12</v>
      </c>
      <c r="K29" s="30">
        <v>162106.33</v>
      </c>
      <c r="L29" s="30">
        <f t="shared" si="2"/>
        <v>29231.440000000002</v>
      </c>
      <c r="M29" s="30">
        <f t="shared" si="3"/>
        <v>61655.29999999999</v>
      </c>
      <c r="N29" s="30">
        <v>84431.33</v>
      </c>
      <c r="O29" s="30">
        <v>225120.69</v>
      </c>
      <c r="P29" s="30">
        <f t="shared" si="4"/>
        <v>26275.21</v>
      </c>
      <c r="Q29" s="30">
        <f t="shared" si="5"/>
        <v>63014.360000000015</v>
      </c>
      <c r="R29" s="30">
        <v>1652672.61</v>
      </c>
      <c r="S29" s="30">
        <v>2835426</v>
      </c>
      <c r="T29" s="30">
        <f t="shared" si="6"/>
        <v>1568241.28</v>
      </c>
      <c r="U29" s="30">
        <f t="shared" si="7"/>
        <v>2610305.31</v>
      </c>
      <c r="V29" s="30">
        <v>1652964.68</v>
      </c>
      <c r="W29" s="30">
        <v>2868277.21</v>
      </c>
      <c r="X29" s="30">
        <f t="shared" si="8"/>
        <v>292.06999999983236</v>
      </c>
      <c r="Y29" s="30">
        <f t="shared" si="9"/>
        <v>32851.20999999996</v>
      </c>
      <c r="Z29" s="30">
        <f t="shared" si="10"/>
        <v>1652964.68</v>
      </c>
      <c r="AA29" s="30">
        <f t="shared" si="11"/>
        <v>2868277.21</v>
      </c>
      <c r="AB29" s="31">
        <f t="shared" si="12"/>
        <v>73.5232001448452</v>
      </c>
      <c r="AC29" s="32">
        <f t="shared" si="13"/>
        <v>28.14438072747406</v>
      </c>
      <c r="AD29" s="32">
        <f t="shared" si="14"/>
        <v>52.01808505622053</v>
      </c>
      <c r="AE29" s="30">
        <v>6636000</v>
      </c>
    </row>
  </sheetData>
  <sheetProtection/>
  <mergeCells count="20">
    <mergeCell ref="R14:S14"/>
    <mergeCell ref="B13:Q13"/>
    <mergeCell ref="AC14:AD14"/>
    <mergeCell ref="X14:Y14"/>
    <mergeCell ref="V14:W14"/>
    <mergeCell ref="Z14:AA14"/>
    <mergeCell ref="AB14:AB15"/>
    <mergeCell ref="L14:M14"/>
    <mergeCell ref="P14:Q14"/>
    <mergeCell ref="T14:U14"/>
    <mergeCell ref="A14:A15"/>
    <mergeCell ref="A11:AE11"/>
    <mergeCell ref="B14:B15"/>
    <mergeCell ref="C14:C15"/>
    <mergeCell ref="D14:E14"/>
    <mergeCell ref="F14:G14"/>
    <mergeCell ref="AE14:AE15"/>
    <mergeCell ref="H14:I14"/>
    <mergeCell ref="J14:K14"/>
    <mergeCell ref="N14:O14"/>
  </mergeCells>
  <printOptions horizontalCentered="1"/>
  <pageMargins left="0.2362204724409449" right="0.2362204724409449" top="0.7480314960629921" bottom="0.7480314960629921" header="0.31496062992125984" footer="0.31496062992125984"/>
  <pageSetup firstPageNumber="1" useFirstPageNumber="1" fitToHeight="0" fitToWidth="1" horizontalDpi="600" verticalDpi="600" orientation="landscape" paperSize="9" scale="31" r:id="rId1"/>
  <headerFooter alignWithMargins="0">
    <oddFooter>&amp;Le-bütçe "" aşaması verilerinden üretilmiştir.  (12.05.2021 13:48:28)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2023-07-26T06:57:45Z</cp:lastPrinted>
  <dcterms:created xsi:type="dcterms:W3CDTF">2021-05-12T10:51:16Z</dcterms:created>
  <dcterms:modified xsi:type="dcterms:W3CDTF">2023-07-31T06:36:35Z</dcterms:modified>
  <cp:category/>
  <cp:version/>
  <cp:contentType/>
  <cp:contentStatus/>
</cp:coreProperties>
</file>